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8195" windowHeight="11190"/>
  </bookViews>
  <sheets>
    <sheet name="List budovy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68" i="1" l="1"/>
  <c r="B85" i="1"/>
  <c r="B79" i="1"/>
  <c r="B70" i="1"/>
  <c r="B69" i="1"/>
  <c r="B66" i="1" l="1"/>
  <c r="B73" i="1" s="1"/>
  <c r="B65" i="1"/>
  <c r="B72" i="1" s="1"/>
  <c r="B64" i="1"/>
  <c r="B63" i="1"/>
  <c r="B71" i="1" l="1"/>
  <c r="B74" i="1" s="1"/>
  <c r="B75" i="1"/>
  <c r="B76" i="1" s="1"/>
  <c r="B80" i="1"/>
  <c r="B77" i="1" l="1"/>
  <c r="B83" i="1"/>
  <c r="B81" i="1"/>
  <c r="B82" i="1" s="1"/>
  <c r="B78" i="1"/>
  <c r="B84" i="1" s="1"/>
</calcChain>
</file>

<file path=xl/sharedStrings.xml><?xml version="1.0" encoding="utf-8"?>
<sst xmlns="http://schemas.openxmlformats.org/spreadsheetml/2006/main" count="118" uniqueCount="112">
  <si>
    <t>(zdroj – OMSŘI, gesční odbory, uživatel budovy)</t>
  </si>
  <si>
    <t>(zdroj – OMSŘI/OPRI, uživatel budovy)</t>
  </si>
  <si>
    <t>(zdroj – energetický manažer nebo uživatel, uživatel budovy)</t>
  </si>
  <si>
    <t>(zdroj – energetický auditor a projektant).</t>
  </si>
  <si>
    <t>adresa</t>
  </si>
  <si>
    <t>číslo parcely</t>
  </si>
  <si>
    <t>uživatel</t>
  </si>
  <si>
    <t>Fyzický stav budovy</t>
  </si>
  <si>
    <t>Energetické údaje</t>
  </si>
  <si>
    <t>druh topení</t>
  </si>
  <si>
    <t>m2 zateplených ploch</t>
  </si>
  <si>
    <t>Možnosti dalších energetických úspor</t>
  </si>
  <si>
    <t>Identifikační údaje budovy</t>
  </si>
  <si>
    <t>energetický audit, rok vytvoření, autor, popřípadě jiné energetické údaje (energetický štítek apod.)</t>
  </si>
  <si>
    <t>roční spotřeba tepla v budově v Kč</t>
  </si>
  <si>
    <t>roční spotřeba tepla v budově v GJ</t>
  </si>
  <si>
    <t>klimatizace, roční příkon</t>
  </si>
  <si>
    <t>odhad nákladů na zateplení podlah</t>
  </si>
  <si>
    <t>odhad nákladů na zateplení obvodových zdí</t>
  </si>
  <si>
    <t>odhad nákladů na zateplení oken a dveří</t>
  </si>
  <si>
    <t>odhad nákladů na zateplení stropů a střech</t>
  </si>
  <si>
    <r>
      <rPr>
        <b/>
        <sz val="14"/>
        <color indexed="8"/>
        <rFont val="Calibri"/>
        <family val="2"/>
        <charset val="238"/>
      </rPr>
      <t xml:space="preserve">Odhad nákladů projektu zateplení 
</t>
    </r>
    <r>
      <rPr>
        <sz val="12"/>
        <color indexed="8"/>
        <rFont val="Calibri"/>
        <family val="2"/>
        <charset val="238"/>
      </rPr>
      <t>(odhad, na úroveň doporučenou ČSN)</t>
    </r>
  </si>
  <si>
    <t>odhad nákladů na zateplení podhledů 
(vodorovné konstukce nad exteriérem)</t>
  </si>
  <si>
    <t>název budovy</t>
  </si>
  <si>
    <t>odhad přínosů instalace OZE v Kč za rok</t>
  </si>
  <si>
    <t>odhad nákladů instalace OZE v Kč</t>
  </si>
  <si>
    <t>odhad přínosu optimalizace stávající stavu v Kč za rok</t>
  </si>
  <si>
    <t>odhad nákladů na optimalizaci stávající stavu v Kč</t>
  </si>
  <si>
    <t>Zvážení instalace obnovitelných zdrojů energie, stručně</t>
  </si>
  <si>
    <t>odhad nákladů na zateplení konstrukcí celkem</t>
  </si>
  <si>
    <t>Další náklady projektů</t>
  </si>
  <si>
    <t>odhad ceny projektové dokumentace pro stavební povolení, včetně soupisu nákladů</t>
  </si>
  <si>
    <t>odhad ceny projektové dokumentace pro provedení stavby, včetně soupisu nákladů</t>
  </si>
  <si>
    <t>odhad ceny technického dozoru investora</t>
  </si>
  <si>
    <t>odhad ceny autorského dozoru projektanta</t>
  </si>
  <si>
    <t>odhad ceny energetického auditu</t>
  </si>
  <si>
    <t>Popis budovy, stáří, počet pater (stručně, včetně posouzení vhkosti stavebních konstrukcí)</t>
  </si>
  <si>
    <t>základové konstrukce a podlaha na zemině, plocha v m2</t>
  </si>
  <si>
    <t>základové konstrukce a podlaha na zemině, popis stavu</t>
  </si>
  <si>
    <t>obvodové zdivo, materiál, popis stavu</t>
  </si>
  <si>
    <t>obvodové zdivo, plocha v m2</t>
  </si>
  <si>
    <t>střecha popis konstrukce a její stav včetně krytiny</t>
  </si>
  <si>
    <t xml:space="preserve">otvorové výplně, popis konstrukce a stavu </t>
  </si>
  <si>
    <t>plocha otvorových výplní, které jsou určeny k výměně v m2</t>
  </si>
  <si>
    <t>plocha otvorových výplní, které nejsou určeny k výměně v m2</t>
  </si>
  <si>
    <t>sousední objekty, které jsou v bezprostředním kontaktu s budovou, identifikace, společná kontaktní plocha v m2</t>
  </si>
  <si>
    <t>výskyt chráněných druhů živočichů, hlavně rorýsů a netopýrů</t>
  </si>
  <si>
    <t>existence projektových dokumentací, které se týkají předmětné budovy  – tištěná, digitální, datum vyhotovení, autor</t>
  </si>
  <si>
    <t>zdůvodnění účelnosti, vazba na platnou odvětvovou koncepci</t>
  </si>
  <si>
    <t>posouzení veřejné podpory na činnosti prováděné v dotčené budově (posoudí zřizovatel ve spolupráci s OPŘ)</t>
  </si>
  <si>
    <t>budova je kulturní památka (ANO x NE)</t>
  </si>
  <si>
    <t>budova se nachází v památkové rezervaci, v památkové zóně nebo v ochranném pásmu nemovité kulturní památky, nemovité národní kulturní památky, památkové rezervace, nebo památkové zóny (ANO x NE)</t>
  </si>
  <si>
    <t>předpokládaná změna ve využití budovy v následujících 7 letech  (ANO x NE)</t>
  </si>
  <si>
    <t>odhad nákladů na související investice 
(oprava střechy, sanace vlhkosti, balkóny, okapy, antény, hromosvody, přístřešky, zábradlí, žebříky, ploty apod.)</t>
  </si>
  <si>
    <t>Zvážení optimalizace stávajícího stavu, stručně
(vyregulování topné soustavy, posouzení současného stavu vytápění, včetně zdroje tepla, zapojení bojlerů, izolace rozvodů teplé vody, proškolení uživatelů apod.)</t>
  </si>
  <si>
    <t>vymezení vlastnických vztahů (např. podnájmy)</t>
  </si>
  <si>
    <t>strop nejvyššího vytápěného podlaží, plocha v m2</t>
  </si>
  <si>
    <t>strop nejvyššího vytápěného podlaží, popis stavu</t>
  </si>
  <si>
    <t>Je budova zahrnuta do některého z balíčku EPC? (ANO x NE)</t>
  </si>
  <si>
    <t>označení objektu</t>
  </si>
  <si>
    <t>NE</t>
  </si>
  <si>
    <t>není známo</t>
  </si>
  <si>
    <t>omítka štuková, hladká, nezatepleno</t>
  </si>
  <si>
    <t>cihla plná, dobrý stav</t>
  </si>
  <si>
    <t>není k dispozici</t>
  </si>
  <si>
    <t>plyn</t>
  </si>
  <si>
    <t>samostatně stojící budova</t>
  </si>
  <si>
    <t>okna fasádní plastová s dvojsklem, dveře dřevěné-prosklené</t>
  </si>
  <si>
    <t>Integrovaná střední škola Moravská Třebová</t>
  </si>
  <si>
    <t>budova v majetku Pardubického kraje, hospodaření s majetkem ISŠ Moravská Třebová</t>
  </si>
  <si>
    <t>parc. č. 661/1</t>
  </si>
  <si>
    <t>Budova školy</t>
  </si>
  <si>
    <t>9. května 496/5, 571 01  Moravská Třebová</t>
  </si>
  <si>
    <t>15034496.002, 15034496.003</t>
  </si>
  <si>
    <t>Starší budova z roku 1910, novější z roku 1995, trojpodlažní</t>
  </si>
  <si>
    <t>střešní konstrukce je valbová střecha s krytinou z pálených tašek a plochá střecha s krytinou z plechu</t>
  </si>
  <si>
    <t>Základová kce je tvořena betonem, podlaha různá (cementový potěr, keramická dl., PVC)</t>
  </si>
  <si>
    <t>počet rekuperačních jednotek</t>
  </si>
  <si>
    <t>náklady na pořízení rekuperačních jednotek v Kč</t>
  </si>
  <si>
    <t>ANO, EPC II</t>
  </si>
  <si>
    <t>EA 10/2005, PENB 12/2013</t>
  </si>
  <si>
    <t xml:space="preserve">revitalizace otopného média, LED zdroje, izolace armatur, harmonizace napětí
</t>
  </si>
  <si>
    <t>FTV 5 kW, FTT 3kW</t>
  </si>
  <si>
    <t>roční úspora tepla v GJ vyvolaná realizací projektu zateplení</t>
  </si>
  <si>
    <t>roční úspora tepla v Kč vyvolaná realizací projektu zateplení</t>
  </si>
  <si>
    <t>Náklady projektu celkem</t>
  </si>
  <si>
    <t>Odhad dotace (40% ze způsobilých), (&gt;2mil. ANO, &lt;1mil. NE)</t>
  </si>
  <si>
    <t>Podíl dotace na celkových nákladech [%]</t>
  </si>
  <si>
    <t>Náklady Pk</t>
  </si>
  <si>
    <t>Roční úspora</t>
  </si>
  <si>
    <t>Nutné investice (nutno opravit pro zachování funkčnosti budovy)</t>
  </si>
  <si>
    <t>Investice vyvolané zařazením do operačního programu (OZE, rekuperace apod.)</t>
  </si>
  <si>
    <t>Dotace po odečtení nákladů přizpůsobení podmínkám dotačního titulu (&gt;0 ANO)</t>
  </si>
  <si>
    <t>Prostá návratnost celková</t>
  </si>
  <si>
    <t>Prostá návratnost podílu Pk (pod 20 ANO, nad 50 NE)</t>
  </si>
  <si>
    <t>Je dosažena úspora požadaovaná OPŽP? (20% nebo 10% pro památky)</t>
  </si>
  <si>
    <t>Vhodnost budovy pro modernizaci pláště s příspěvkem z OPŽP</t>
  </si>
  <si>
    <t>Vyhodnocení (buď zde nebo v souhrnné tabulce)</t>
  </si>
  <si>
    <t>Náklady stavby</t>
  </si>
  <si>
    <t>Náklady optimalizace</t>
  </si>
  <si>
    <t>Náklady OZE</t>
  </si>
  <si>
    <t>Projektové práce</t>
  </si>
  <si>
    <t>TDI</t>
  </si>
  <si>
    <t>AD</t>
  </si>
  <si>
    <t>Způsobilé</t>
  </si>
  <si>
    <t>Podle mne je neekonomické zateplovat podlahy.</t>
  </si>
  <si>
    <t>změněno na 0</t>
  </si>
  <si>
    <t>Zchátralá budova vhodná do OPŽP.</t>
  </si>
  <si>
    <t>Rizika:</t>
  </si>
  <si>
    <t>Rekuperace - nepodloženě vynaložené peníze</t>
  </si>
  <si>
    <t>Využití budovy.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</si>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</sst>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3" fontId="0" fillId="2" borderId="0" xfId="0" applyNumberForma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9" fontId="0" fillId="0" borderId="0" xfId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3" fontId="10" fillId="0" borderId="0" xfId="1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wrapText="1"/>
    </xf>
    <xf numFmtId="3" fontId="0" fillId="2" borderId="0" xfId="0" applyNumberFormat="1" applyFill="1" applyAlignment="1">
      <alignment horizontal="center" wrapText="1"/>
    </xf>
    <xf numFmtId="3" fontId="6" fillId="0" borderId="0" xfId="0" applyNumberFormat="1" applyFont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3" fontId="6" fillId="0" borderId="0" xfId="0" applyNumberFormat="1" applyFont="1" applyFill="1" applyAlignment="1">
      <alignment horizontal="center" wrapText="1"/>
    </xf>
    <xf numFmtId="3" fontId="11" fillId="0" borderId="0" xfId="0" applyNumberFormat="1" applyFont="1" applyAlignment="1">
      <alignment horizontal="center" wrapText="1"/>
    </xf>
    <xf numFmtId="3" fontId="12" fillId="0" borderId="0" xfId="0" applyNumberFormat="1" applyFont="1" applyAlignment="1">
      <alignment horizont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abSelected="1" zoomScaleNormal="100" workbookViewId="0">
      <selection activeCell="B8" sqref="B8"/>
    </sheetView>
  </sheetViews>
  <sheetFormatPr defaultRowHeight="15" x14ac:dyDescent="0.25"/>
  <cols>
    <col min="1" max="1" width="58.5703125" style="2" customWidth="1"/>
    <col min="2" max="2" width="27.85546875" style="16" customWidth="1"/>
  </cols>
  <sheetData>
    <row r="1" spans="1:2" ht="18.75" x14ac:dyDescent="0.25">
      <c r="A1" s="3" t="s">
        <v>12</v>
      </c>
      <c r="B1" s="17"/>
    </row>
    <row r="2" spans="1:2" ht="15.75" x14ac:dyDescent="0.25">
      <c r="A2" s="4" t="s">
        <v>0</v>
      </c>
      <c r="B2" s="17"/>
    </row>
    <row r="3" spans="1:2" ht="54" x14ac:dyDescent="0.25">
      <c r="A3" s="1" t="s">
        <v>6</v>
      </c>
      <c r="B3" s="22" t="s">
        <v>68</v>
      </c>
    </row>
    <row r="4" spans="1:2" ht="18" x14ac:dyDescent="0.25">
      <c r="A4" s="1" t="s">
        <v>23</v>
      </c>
      <c r="B4" s="23" t="s">
        <v>71</v>
      </c>
    </row>
    <row r="5" spans="1:2" ht="29.25" x14ac:dyDescent="0.25">
      <c r="A5" s="1" t="s">
        <v>4</v>
      </c>
      <c r="B5" s="18" t="s">
        <v>72</v>
      </c>
    </row>
    <row r="6" spans="1:2" ht="15.75" x14ac:dyDescent="0.25">
      <c r="A6" s="1" t="s">
        <v>5</v>
      </c>
      <c r="B6" s="18" t="s">
        <v>70</v>
      </c>
    </row>
    <row r="7" spans="1:2" ht="29.25" x14ac:dyDescent="0.25">
      <c r="A7" s="1" t="s">
        <v>59</v>
      </c>
      <c r="B7" s="19" t="s">
        <v>73</v>
      </c>
    </row>
    <row r="8" spans="1:2" ht="31.5" x14ac:dyDescent="0.25">
      <c r="A8" s="1" t="s">
        <v>48</v>
      </c>
      <c r="B8" s="21"/>
    </row>
    <row r="9" spans="1:2" ht="57.75" x14ac:dyDescent="0.25">
      <c r="A9" s="1" t="s">
        <v>55</v>
      </c>
      <c r="B9" s="18" t="s">
        <v>69</v>
      </c>
    </row>
    <row r="10" spans="1:2" ht="31.5" x14ac:dyDescent="0.25">
      <c r="A10" s="1" t="s">
        <v>52</v>
      </c>
      <c r="B10" s="18" t="s">
        <v>60</v>
      </c>
    </row>
    <row r="11" spans="1:2" ht="31.5" x14ac:dyDescent="0.25">
      <c r="A11" s="1" t="s">
        <v>49</v>
      </c>
      <c r="B11" s="18" t="s">
        <v>61</v>
      </c>
    </row>
    <row r="12" spans="1:2" ht="15.75" x14ac:dyDescent="0.25">
      <c r="A12" s="1" t="s">
        <v>50</v>
      </c>
      <c r="B12" s="18" t="s">
        <v>60</v>
      </c>
    </row>
    <row r="13" spans="1:2" ht="63" x14ac:dyDescent="0.25">
      <c r="A13" s="1" t="s">
        <v>51</v>
      </c>
      <c r="B13" s="18" t="s">
        <v>60</v>
      </c>
    </row>
    <row r="14" spans="1:2" ht="15.75" x14ac:dyDescent="0.25">
      <c r="A14" s="1" t="s">
        <v>58</v>
      </c>
      <c r="B14" s="18" t="s">
        <v>79</v>
      </c>
    </row>
    <row r="15" spans="1:2" ht="18.75" x14ac:dyDescent="0.25">
      <c r="A15" s="3" t="s">
        <v>7</v>
      </c>
      <c r="B15" s="17"/>
    </row>
    <row r="16" spans="1:2" ht="15.75" x14ac:dyDescent="0.25">
      <c r="A16" s="4" t="s">
        <v>1</v>
      </c>
      <c r="B16" s="17"/>
    </row>
    <row r="17" spans="1:2" ht="43.5" x14ac:dyDescent="0.25">
      <c r="A17" s="1" t="s">
        <v>36</v>
      </c>
      <c r="B17" s="18" t="s">
        <v>74</v>
      </c>
    </row>
    <row r="18" spans="1:2" ht="15.75" x14ac:dyDescent="0.25">
      <c r="A18" s="1" t="s">
        <v>37</v>
      </c>
      <c r="B18" s="16">
        <v>1215</v>
      </c>
    </row>
    <row r="19" spans="1:2" ht="57.75" x14ac:dyDescent="0.25">
      <c r="A19" s="1" t="s">
        <v>38</v>
      </c>
      <c r="B19" s="18" t="s">
        <v>76</v>
      </c>
    </row>
    <row r="20" spans="1:2" ht="15.75" x14ac:dyDescent="0.25">
      <c r="A20" s="1" t="s">
        <v>56</v>
      </c>
      <c r="B20" s="20">
        <v>1215</v>
      </c>
    </row>
    <row r="21" spans="1:2" ht="29.25" x14ac:dyDescent="0.25">
      <c r="A21" s="1" t="s">
        <v>57</v>
      </c>
      <c r="B21" s="18" t="s">
        <v>62</v>
      </c>
    </row>
    <row r="22" spans="1:2" ht="15.75" x14ac:dyDescent="0.25">
      <c r="A22" s="1" t="s">
        <v>40</v>
      </c>
      <c r="B22" s="16">
        <v>1749</v>
      </c>
    </row>
    <row r="23" spans="1:2" ht="15.75" x14ac:dyDescent="0.25">
      <c r="A23" s="1" t="s">
        <v>39</v>
      </c>
      <c r="B23" s="18" t="s">
        <v>63</v>
      </c>
    </row>
    <row r="24" spans="1:2" ht="57.75" x14ac:dyDescent="0.25">
      <c r="A24" s="1" t="s">
        <v>41</v>
      </c>
      <c r="B24" s="18" t="s">
        <v>75</v>
      </c>
    </row>
    <row r="25" spans="1:2" ht="43.5" x14ac:dyDescent="0.25">
      <c r="A25" s="1" t="s">
        <v>42</v>
      </c>
      <c r="B25" s="18" t="s">
        <v>67</v>
      </c>
    </row>
    <row r="26" spans="1:2" ht="15.75" x14ac:dyDescent="0.25">
      <c r="A26" s="1" t="s">
        <v>43</v>
      </c>
      <c r="B26" s="16">
        <v>334.1</v>
      </c>
    </row>
    <row r="27" spans="1:2" ht="31.5" x14ac:dyDescent="0.25">
      <c r="A27" s="1" t="s">
        <v>44</v>
      </c>
      <c r="B27" s="16">
        <v>0</v>
      </c>
    </row>
    <row r="28" spans="1:2" ht="31.5" x14ac:dyDescent="0.25">
      <c r="A28" s="1" t="s">
        <v>45</v>
      </c>
      <c r="B28" s="18" t="s">
        <v>66</v>
      </c>
    </row>
    <row r="29" spans="1:2" ht="15.75" x14ac:dyDescent="0.25">
      <c r="A29" s="1" t="s">
        <v>46</v>
      </c>
      <c r="B29" s="18" t="s">
        <v>61</v>
      </c>
    </row>
    <row r="30" spans="1:2" ht="47.25" x14ac:dyDescent="0.25">
      <c r="A30" s="1" t="s">
        <v>47</v>
      </c>
      <c r="B30" s="18" t="s">
        <v>64</v>
      </c>
    </row>
    <row r="31" spans="1:2" ht="18.75" x14ac:dyDescent="0.25">
      <c r="A31" s="3" t="s">
        <v>8</v>
      </c>
      <c r="B31" s="17"/>
    </row>
    <row r="32" spans="1:2" ht="15.75" x14ac:dyDescent="0.25">
      <c r="A32" s="4" t="s">
        <v>2</v>
      </c>
      <c r="B32" s="17"/>
    </row>
    <row r="33" spans="1:2" ht="31.5" x14ac:dyDescent="0.25">
      <c r="A33" s="1" t="s">
        <v>13</v>
      </c>
      <c r="B33" s="18" t="s">
        <v>80</v>
      </c>
    </row>
    <row r="34" spans="1:2" ht="15.75" x14ac:dyDescent="0.25">
      <c r="A34" s="1" t="s">
        <v>9</v>
      </c>
      <c r="B34" s="18" t="s">
        <v>65</v>
      </c>
    </row>
    <row r="35" spans="1:2" ht="15.75" x14ac:dyDescent="0.25">
      <c r="A35" s="1" t="s">
        <v>15</v>
      </c>
      <c r="B35" s="16">
        <v>3070</v>
      </c>
    </row>
    <row r="36" spans="1:2" ht="15.75" x14ac:dyDescent="0.25">
      <c r="A36" s="1" t="s">
        <v>14</v>
      </c>
      <c r="B36" s="16">
        <v>1300000</v>
      </c>
    </row>
    <row r="37" spans="1:2" ht="15.75" x14ac:dyDescent="0.25">
      <c r="A37" s="1" t="s">
        <v>16</v>
      </c>
      <c r="B37" s="16" t="s">
        <v>60</v>
      </c>
    </row>
    <row r="38" spans="1:2" ht="34.5" x14ac:dyDescent="0.25">
      <c r="A38" s="4" t="s">
        <v>21</v>
      </c>
      <c r="B38" s="17"/>
    </row>
    <row r="39" spans="1:2" ht="15.75" x14ac:dyDescent="0.25">
      <c r="A39" s="4" t="s">
        <v>3</v>
      </c>
      <c r="B39" s="17"/>
    </row>
    <row r="40" spans="1:2" ht="15.75" x14ac:dyDescent="0.25">
      <c r="A40" s="1" t="s">
        <v>17</v>
      </c>
      <c r="B40" s="16">
        <v>0</v>
      </c>
    </row>
    <row r="41" spans="1:2" ht="31.5" x14ac:dyDescent="0.25">
      <c r="A41" s="1" t="s">
        <v>22</v>
      </c>
      <c r="B41" s="16">
        <v>0</v>
      </c>
    </row>
    <row r="42" spans="1:2" ht="15.75" x14ac:dyDescent="0.25">
      <c r="A42" s="1" t="s">
        <v>18</v>
      </c>
      <c r="B42" s="16">
        <v>4867467</v>
      </c>
    </row>
    <row r="43" spans="1:2" ht="15.75" x14ac:dyDescent="0.25">
      <c r="A43" s="1" t="s">
        <v>19</v>
      </c>
      <c r="B43" s="16">
        <v>2425566</v>
      </c>
    </row>
    <row r="44" spans="1:2" ht="15.75" x14ac:dyDescent="0.25">
      <c r="A44" s="1" t="s">
        <v>20</v>
      </c>
      <c r="B44" s="16">
        <v>3234330</v>
      </c>
    </row>
    <row r="45" spans="1:2" ht="15.75" x14ac:dyDescent="0.25">
      <c r="A45" s="1" t="s">
        <v>29</v>
      </c>
      <c r="B45" s="16">
        <v>14202738</v>
      </c>
    </row>
    <row r="46" spans="1:2" ht="47.25" x14ac:dyDescent="0.25">
      <c r="A46" s="1" t="s">
        <v>53</v>
      </c>
      <c r="B46" s="16">
        <v>500000</v>
      </c>
    </row>
    <row r="47" spans="1:2" ht="15.75" x14ac:dyDescent="0.25">
      <c r="A47" s="1" t="s">
        <v>10</v>
      </c>
      <c r="B47" s="16">
        <v>4514</v>
      </c>
    </row>
    <row r="48" spans="1:2" ht="15.75" x14ac:dyDescent="0.25">
      <c r="A48" s="1" t="s">
        <v>83</v>
      </c>
      <c r="B48" s="16">
        <v>1230</v>
      </c>
    </row>
    <row r="49" spans="1:2" ht="15.75" x14ac:dyDescent="0.25">
      <c r="A49" s="1" t="s">
        <v>84</v>
      </c>
      <c r="B49" s="16">
        <v>492000</v>
      </c>
    </row>
    <row r="50" spans="1:2" ht="18.75" x14ac:dyDescent="0.25">
      <c r="A50" s="3" t="s">
        <v>11</v>
      </c>
      <c r="B50" s="17"/>
    </row>
    <row r="51" spans="1:2" ht="15.75" x14ac:dyDescent="0.25">
      <c r="A51" s="4" t="s">
        <v>3</v>
      </c>
      <c r="B51" s="17"/>
    </row>
    <row r="52" spans="1:2" ht="63" x14ac:dyDescent="0.25">
      <c r="A52" s="1" t="s">
        <v>54</v>
      </c>
      <c r="B52" s="16" t="s">
        <v>81</v>
      </c>
    </row>
    <row r="53" spans="1:2" ht="15.75" x14ac:dyDescent="0.25">
      <c r="A53" s="1" t="s">
        <v>27</v>
      </c>
      <c r="B53" s="16">
        <v>600000</v>
      </c>
    </row>
    <row r="54" spans="1:2" ht="15.75" x14ac:dyDescent="0.25">
      <c r="A54" s="1" t="s">
        <v>26</v>
      </c>
      <c r="B54" s="16">
        <v>70000</v>
      </c>
    </row>
    <row r="55" spans="1:2" ht="15.75" x14ac:dyDescent="0.25">
      <c r="A55" s="1" t="s">
        <v>28</v>
      </c>
      <c r="B55" s="16" t="s">
        <v>82</v>
      </c>
    </row>
    <row r="56" spans="1:2" ht="15.75" x14ac:dyDescent="0.25">
      <c r="A56" s="1" t="s">
        <v>25</v>
      </c>
      <c r="B56" s="16">
        <v>330000</v>
      </c>
    </row>
    <row r="57" spans="1:2" ht="15.75" x14ac:dyDescent="0.25">
      <c r="A57" s="1" t="s">
        <v>24</v>
      </c>
      <c r="B57" s="16">
        <v>40000</v>
      </c>
    </row>
    <row r="58" spans="1:2" ht="15.75" x14ac:dyDescent="0.25">
      <c r="A58" s="1" t="s">
        <v>77</v>
      </c>
      <c r="B58" s="16">
        <v>15</v>
      </c>
    </row>
    <row r="59" spans="1:2" ht="15.75" x14ac:dyDescent="0.25">
      <c r="A59" s="1" t="s">
        <v>78</v>
      </c>
      <c r="B59" s="16">
        <v>2250000</v>
      </c>
    </row>
    <row r="60" spans="1:2" ht="18.75" x14ac:dyDescent="0.25">
      <c r="A60" s="3" t="s">
        <v>30</v>
      </c>
      <c r="B60" s="17"/>
    </row>
    <row r="61" spans="1:2" ht="15.75" x14ac:dyDescent="0.25">
      <c r="A61" s="4" t="s">
        <v>3</v>
      </c>
      <c r="B61" s="17"/>
    </row>
    <row r="62" spans="1:2" x14ac:dyDescent="0.25">
      <c r="A62" s="2" t="s">
        <v>35</v>
      </c>
      <c r="B62" s="16">
        <v>55000</v>
      </c>
    </row>
    <row r="63" spans="1:2" ht="30" x14ac:dyDescent="0.25">
      <c r="A63" s="2" t="s">
        <v>31</v>
      </c>
      <c r="B63" s="16">
        <f>0.03*B45</f>
        <v>426082.13999999996</v>
      </c>
    </row>
    <row r="64" spans="1:2" ht="30" x14ac:dyDescent="0.25">
      <c r="A64" s="2" t="s">
        <v>32</v>
      </c>
      <c r="B64" s="16">
        <f>0.038*B45</f>
        <v>539704.04399999999</v>
      </c>
    </row>
    <row r="65" spans="1:2" x14ac:dyDescent="0.25">
      <c r="A65" s="2" t="s">
        <v>33</v>
      </c>
      <c r="B65" s="16">
        <f>0.04*B45</f>
        <v>568109.52</v>
      </c>
    </row>
    <row r="66" spans="1:2" x14ac:dyDescent="0.25">
      <c r="A66" s="2" t="s">
        <v>34</v>
      </c>
      <c r="B66" s="16">
        <f>0.01*B45</f>
        <v>142027.38</v>
      </c>
    </row>
    <row r="67" spans="1:2" ht="18.75" x14ac:dyDescent="0.25">
      <c r="A67" s="5" t="s">
        <v>97</v>
      </c>
      <c r="B67" s="6"/>
    </row>
    <row r="68" spans="1:2" x14ac:dyDescent="0.25">
      <c r="A68" s="7" t="s">
        <v>98</v>
      </c>
      <c r="B68" s="8">
        <f>B45+B46+B49+B59</f>
        <v>17444738</v>
      </c>
    </row>
    <row r="69" spans="1:2" x14ac:dyDescent="0.25">
      <c r="A69" s="7" t="s">
        <v>99</v>
      </c>
      <c r="B69" s="8">
        <f>B53</f>
        <v>600000</v>
      </c>
    </row>
    <row r="70" spans="1:2" x14ac:dyDescent="0.25">
      <c r="A70" s="9" t="s">
        <v>100</v>
      </c>
      <c r="B70" s="8">
        <f>B56</f>
        <v>330000</v>
      </c>
    </row>
    <row r="71" spans="1:2" x14ac:dyDescent="0.25">
      <c r="A71" s="7" t="s">
        <v>101</v>
      </c>
      <c r="B71" s="8">
        <f>B62+B63+B64</f>
        <v>1020786.1839999999</v>
      </c>
    </row>
    <row r="72" spans="1:2" x14ac:dyDescent="0.25">
      <c r="A72" s="7" t="s">
        <v>102</v>
      </c>
      <c r="B72" s="8">
        <f>B65</f>
        <v>568109.52</v>
      </c>
    </row>
    <row r="73" spans="1:2" x14ac:dyDescent="0.25">
      <c r="A73" s="7" t="s">
        <v>103</v>
      </c>
      <c r="B73" s="8">
        <f>B66</f>
        <v>142027.38</v>
      </c>
    </row>
    <row r="74" spans="1:2" x14ac:dyDescent="0.25">
      <c r="A74" s="7" t="s">
        <v>85</v>
      </c>
      <c r="B74" s="12">
        <f>SUM(B68:B73)</f>
        <v>20105661.083999999</v>
      </c>
    </row>
    <row r="75" spans="1:2" x14ac:dyDescent="0.25">
      <c r="A75" s="7" t="s">
        <v>104</v>
      </c>
      <c r="B75" s="8">
        <f>B45+B56++B59+SUM(B62:B66)</f>
        <v>18513661.083999999</v>
      </c>
    </row>
    <row r="76" spans="1:2" x14ac:dyDescent="0.25">
      <c r="A76" s="13" t="s">
        <v>86</v>
      </c>
      <c r="B76" s="8">
        <f>B75*0.4</f>
        <v>7405464.4336000001</v>
      </c>
    </row>
    <row r="77" spans="1:2" x14ac:dyDescent="0.25">
      <c r="A77" s="7" t="s">
        <v>87</v>
      </c>
      <c r="B77" s="14">
        <f>B76/B68</f>
        <v>0.42450992577819169</v>
      </c>
    </row>
    <row r="78" spans="1:2" x14ac:dyDescent="0.25">
      <c r="A78" s="7" t="s">
        <v>88</v>
      </c>
      <c r="B78" s="8">
        <f>B74-B76</f>
        <v>12700196.650399998</v>
      </c>
    </row>
    <row r="79" spans="1:2" x14ac:dyDescent="0.25">
      <c r="A79" s="7" t="s">
        <v>89</v>
      </c>
      <c r="B79" s="8">
        <f>B49+B54+B57</f>
        <v>602000</v>
      </c>
    </row>
    <row r="80" spans="1:2" ht="30" x14ac:dyDescent="0.25">
      <c r="A80" s="2" t="s">
        <v>90</v>
      </c>
      <c r="B80" s="8">
        <f>B45+B46+B53+SUM(B63:B66)</f>
        <v>16978661.083999999</v>
      </c>
    </row>
    <row r="81" spans="1:2" ht="30" x14ac:dyDescent="0.25">
      <c r="A81" s="2" t="s">
        <v>91</v>
      </c>
      <c r="B81" s="8">
        <f>B74-B80</f>
        <v>3127000</v>
      </c>
    </row>
    <row r="82" spans="1:2" ht="30" x14ac:dyDescent="0.25">
      <c r="A82" s="2" t="s">
        <v>92</v>
      </c>
      <c r="B82" s="8">
        <f>B76-B81</f>
        <v>4278464.4336000001</v>
      </c>
    </row>
    <row r="83" spans="1:2" x14ac:dyDescent="0.25">
      <c r="A83" s="2" t="s">
        <v>93</v>
      </c>
      <c r="B83" s="15">
        <f>B74/B79</f>
        <v>33.398108112956805</v>
      </c>
    </row>
    <row r="84" spans="1:2" x14ac:dyDescent="0.25">
      <c r="A84" s="2" t="s">
        <v>94</v>
      </c>
      <c r="B84" s="8">
        <f>B78/B79</f>
        <v>21.096672176744182</v>
      </c>
    </row>
    <row r="85" spans="1:2" ht="30" x14ac:dyDescent="0.25">
      <c r="A85" s="2" t="s">
        <v>95</v>
      </c>
      <c r="B85" s="10">
        <f>B48/B35</f>
        <v>0.40065146579804561</v>
      </c>
    </row>
    <row r="86" spans="1:2" ht="18.75" x14ac:dyDescent="0.25">
      <c r="A86" s="2" t="s">
        <v>96</v>
      </c>
      <c r="B86" s="11" t="s">
        <v>111</v>
      </c>
    </row>
    <row r="87" spans="1:2" x14ac:dyDescent="0.25">
      <c r="B87" s="8"/>
    </row>
    <row r="88" spans="1:2" x14ac:dyDescent="0.25">
      <c r="A88" s="2" t="s">
        <v>105</v>
      </c>
      <c r="B88" s="8" t="s">
        <v>106</v>
      </c>
    </row>
    <row r="89" spans="1:2" x14ac:dyDescent="0.25">
      <c r="A89" s="2" t="s">
        <v>107</v>
      </c>
      <c r="B89" s="8"/>
    </row>
    <row r="90" spans="1:2" x14ac:dyDescent="0.25">
      <c r="B90" s="8"/>
    </row>
    <row r="91" spans="1:2" x14ac:dyDescent="0.25">
      <c r="A91" s="2" t="s">
        <v>108</v>
      </c>
      <c r="B91" s="8"/>
    </row>
    <row r="92" spans="1:2" x14ac:dyDescent="0.25">
      <c r="A92" s="2" t="s">
        <v>109</v>
      </c>
      <c r="B92" s="8"/>
    </row>
    <row r="93" spans="1:2" x14ac:dyDescent="0.25">
      <c r="A93" s="2" t="s">
        <v>110</v>
      </c>
      <c r="B93" s="8"/>
    </row>
  </sheetData>
  <conditionalFormatting sqref="B85">
    <cfRule type="iconSet" priority="1">
      <iconSet iconSet="3Symbols">
        <cfvo type="percent" val="0"/>
        <cfvo type="num" val="0.1"/>
        <cfvo type="num" val="0.2" gte="0"/>
      </iconSet>
    </cfRule>
  </conditionalFormatting>
  <conditionalFormatting sqref="B76">
    <cfRule type="iconSet" priority="4">
      <iconSet iconSet="3Symbols">
        <cfvo type="percent" val="0"/>
        <cfvo type="num" val="1000000"/>
        <cfvo type="num" val="2000000"/>
      </iconSet>
    </cfRule>
  </conditionalFormatting>
  <conditionalFormatting sqref="B82">
    <cfRule type="iconSet" priority="3">
      <iconSet iconSet="3Symbols">
        <cfvo type="percent" val="0"/>
        <cfvo type="num" val="0"/>
        <cfvo type="num" val="0"/>
      </iconSet>
    </cfRule>
  </conditionalFormatting>
  <conditionalFormatting sqref="B84">
    <cfRule type="iconSet" priority="2">
      <iconSet iconSet="3Symbols" reverse="1">
        <cfvo type="percent" val="0"/>
        <cfvo type="num" val="20"/>
        <cfvo type="num" val="50"/>
      </iconSet>
    </cfRule>
  </conditionalFormatting>
  <printOptions gridLines="1"/>
  <pageMargins left="0.7" right="0.7" top="0.75" bottom="0.75" header="0.3" footer="0.3"/>
  <pageSetup paperSize="9" orientation="portrait" r:id="rId1"/>
  <headerFooter>
    <oddHeader>&amp;C&amp;A&amp;R&amp;P/&amp;N</oddHeader>
    <oddFooter>&amp;L&amp;D&amp;R&amp;Z&amp;F</oddFooter>
  </headerFooter>
  <rowBreaks count="2" manualBreakCount="2">
    <brk id="25" max="1" man="1"/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budovy</vt:lpstr>
      <vt:lpstr>List2</vt:lpstr>
      <vt:lpstr>List3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Ostruszka Tomáš Ing.</cp:lastModifiedBy>
  <cp:lastPrinted>2016-05-06T07:10:35Z</cp:lastPrinted>
  <dcterms:created xsi:type="dcterms:W3CDTF">2015-01-16T10:45:41Z</dcterms:created>
  <dcterms:modified xsi:type="dcterms:W3CDTF">2016-05-06T07:27:21Z</dcterms:modified>
</cp:coreProperties>
</file>